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3" i="1" l="1"/>
  <c r="G26" i="1"/>
  <c r="G39" i="1"/>
  <c r="C35" i="1"/>
  <c r="D54" i="1" l="1"/>
  <c r="E54" i="1"/>
  <c r="G56" i="1"/>
  <c r="F56" i="1"/>
  <c r="G38" i="1"/>
  <c r="G28" i="1"/>
  <c r="C54" i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40" i="1"/>
  <c r="G45" i="1"/>
  <c r="G47" i="1"/>
  <c r="G48" i="1"/>
  <c r="G49" i="1"/>
  <c r="G50" i="1"/>
  <c r="G51" i="1"/>
  <c r="G52" i="1"/>
  <c r="G53" i="1"/>
  <c r="G55" i="1"/>
  <c r="G57" i="1"/>
  <c r="G59" i="1"/>
  <c r="G60" i="1"/>
  <c r="G61" i="1"/>
  <c r="G62" i="1"/>
  <c r="G63" i="1"/>
  <c r="G64" i="1"/>
  <c r="G66" i="1"/>
  <c r="G67" i="1"/>
  <c r="G68" i="1"/>
  <c r="G69" i="1"/>
  <c r="G70" i="1"/>
  <c r="G72" i="1"/>
  <c r="G73" i="1"/>
  <c r="G74" i="1"/>
  <c r="G75" i="1"/>
  <c r="G77" i="1"/>
  <c r="G78" i="1"/>
  <c r="G79" i="1"/>
  <c r="G81" i="1"/>
  <c r="C82" i="1"/>
  <c r="C80" i="1"/>
  <c r="C76" i="1"/>
  <c r="C71" i="1"/>
  <c r="C65" i="1"/>
  <c r="C58" i="1"/>
  <c r="C46" i="1"/>
  <c r="C41" i="1"/>
  <c r="C24" i="1"/>
  <c r="C19" i="1"/>
  <c r="C16" i="1"/>
  <c r="C7" i="1"/>
  <c r="G41" i="1" l="1"/>
  <c r="C86" i="1"/>
  <c r="E24" i="1"/>
  <c r="G24" i="1" s="1"/>
  <c r="D24" i="1"/>
  <c r="F33" i="1"/>
  <c r="E41" i="1"/>
  <c r="D41" i="1"/>
  <c r="F41" i="1" s="1"/>
  <c r="F42" i="1"/>
  <c r="E82" i="1"/>
  <c r="D82" i="1"/>
  <c r="E80" i="1"/>
  <c r="G80" i="1" s="1"/>
  <c r="D80" i="1"/>
  <c r="E76" i="1"/>
  <c r="G76" i="1" s="1"/>
  <c r="D76" i="1"/>
  <c r="E71" i="1"/>
  <c r="G71" i="1" s="1"/>
  <c r="D71" i="1"/>
  <c r="E65" i="1"/>
  <c r="G65" i="1" s="1"/>
  <c r="D65" i="1"/>
  <c r="E58" i="1"/>
  <c r="G58" i="1" s="1"/>
  <c r="D58" i="1"/>
  <c r="G54" i="1"/>
  <c r="E46" i="1"/>
  <c r="G46" i="1" s="1"/>
  <c r="D46" i="1"/>
  <c r="E35" i="1"/>
  <c r="G35" i="1" s="1"/>
  <c r="D35" i="1"/>
  <c r="E19" i="1"/>
  <c r="G19" i="1" s="1"/>
  <c r="D19" i="1"/>
  <c r="E16" i="1"/>
  <c r="G16" i="1" s="1"/>
  <c r="D16" i="1"/>
  <c r="E7" i="1"/>
  <c r="G7" i="1" s="1"/>
  <c r="D7" i="1"/>
  <c r="F43" i="1"/>
  <c r="F85" i="1"/>
  <c r="F84" i="1"/>
  <c r="F81" i="1"/>
  <c r="F79" i="1"/>
  <c r="F78" i="1"/>
  <c r="F77" i="1"/>
  <c r="F75" i="1"/>
  <c r="F74" i="1"/>
  <c r="F73" i="1"/>
  <c r="F72" i="1"/>
  <c r="F70" i="1"/>
  <c r="F69" i="1"/>
  <c r="F68" i="1"/>
  <c r="F67" i="1"/>
  <c r="F66" i="1"/>
  <c r="F64" i="1"/>
  <c r="F63" i="1"/>
  <c r="F62" i="1"/>
  <c r="F61" i="1"/>
  <c r="F60" i="1"/>
  <c r="F59" i="1"/>
  <c r="F57" i="1"/>
  <c r="F55" i="1"/>
  <c r="F53" i="1"/>
  <c r="F52" i="1"/>
  <c r="F51" i="1"/>
  <c r="F50" i="1"/>
  <c r="F49" i="1"/>
  <c r="F48" i="1"/>
  <c r="F47" i="1"/>
  <c r="F45" i="1"/>
  <c r="F44" i="1"/>
  <c r="F40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F46" i="1" l="1"/>
  <c r="F82" i="1"/>
  <c r="F80" i="1"/>
  <c r="F71" i="1"/>
  <c r="F24" i="1"/>
  <c r="F7" i="1"/>
  <c r="E86" i="1"/>
  <c r="G86" i="1" s="1"/>
  <c r="F35" i="1"/>
  <c r="F58" i="1"/>
  <c r="F65" i="1"/>
  <c r="F76" i="1"/>
  <c r="F54" i="1"/>
  <c r="D86" i="1"/>
  <c r="F19" i="1"/>
  <c r="F16" i="1"/>
  <c r="F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<sst xmlns="http://schemas.openxmlformats.org/spreadsheetml/2006/main" count="168" uniqueCount="168">
  <si>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</si>
  <si>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</si>
  <si>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</si>
  <si>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</si>
  <si>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</si>
  <si>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</si>
  <si>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</si>
  <si>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</si>
  <si>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</si>
  <si>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</si>
  <si>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</si>
  <si>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</si>
  <si>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</si>
  <si>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</si>
  <si>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</si>
  <si>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</si>
  <si>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</si>
  <si>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</si>
  <si>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</si>
  <si>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</si>
  <si>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</si>
  <si>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</si>
  <si>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</si>
  <si>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</si>
  <si>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</si>
  <si>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</si>
  <si>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</si>
  <si>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</si>
  <si>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</si>
  <si>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</si>
  <si>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</si>
  <si>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</si>
  <si>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</si>
  <si>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</si>
  <si>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</si>
  <si>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</si>
  <si>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</si>
  <si>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</si>
  <si>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</si>
  <si>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</si>
  <si>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</si>
  <si>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</si>
  <si>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</si>
  <si>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</si>
  <si>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</si>
  <si>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</si>
  <si>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</si>
  <si>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</si>
  <si>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</si>
  <si>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</si>
  <si>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</si>
  <si>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</si>
  <si>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</si>
  <si>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</si>
  <si>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</si>
  <si>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</si>
  <si>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</si>
  <si>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</si>
  <si>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</si>
  <si>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</si>
  <si>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</si>
  <si>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</si>
  <si>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</si>
  <si>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</si>
  <si>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</si>
  <si>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</si>
  <si>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</si>
  <si>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</si>
  <si>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</si>
  <si>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</si>
  <si>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</si>
  <si>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</si>
  <si>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</si>
  <si>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</si>
  <si>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</si>
  <si>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</si>
  <si>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</si>
  <si>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</si>
  <si>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</si>
  <si>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</si>
  <si>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</si>
  <si>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</si>
  <si>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</si>
  <si>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</si>
  <si>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</si>
  <si>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</si>
  <si>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</si>
  <si>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</si>
  <si>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</si>
  <si>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</si>
  <si>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</si>
  <si>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</si>
  <si>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</si>
  <si>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</si>
  <si>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</si>
  <si>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</si>
  <si>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</si>
  <si>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</si>
  <si>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</si>
  <si>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</si>
  <si>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</si>
  <si>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</si>
  <si>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</si>
  <si>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</si>
  <si>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</si>
  <si>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</si>
  <si>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</si>
  <si>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</si>
  <si>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</si>
  <si>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</si>
  <si>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</si>
  <si>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</si>
  <si>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</si>
  <si>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</si>
  <si>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</si>
  <si>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</si>
  <si>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</si>
  <si>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</si>
  <si>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</si>
  <si>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</si>
  <si>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</si>
  <si>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</si>
  <si>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</si>
  <si>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</si>
  <si>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</si>
  <si>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</si>
  <si>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</si>
  <si>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</si>
  <si>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</si>
  <si>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</si>
  <si>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</si>
  <si>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</si>
  <si>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</si>
  <si>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</si>
  <si>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</si>
  <si>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</si>
  <si>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</si>
  <si>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</si>
  <si>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</si>
  <si>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</si>
  <si>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</si>
  <si>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</si>
  <si>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</si>
  <si>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</si>
  <si>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</si>
  <si>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</si>
  <si>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</si>
  <si>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</si>
  <si>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</si>
  <si>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</si>
  <si>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</si>
  <si>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</si>
  <si>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</si>
  <si>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</si>
  <si>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</si>
  <si>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</si>
  <si>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</si>
  <si>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Уточненные бюджетные назначения
на 2020 год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</si>
  <si>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</si>
  <si>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</si>
  <si>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Темп роста 2020 к соответствующему периоду 2019, %</t>
  </si>
  <si>
    <t>0802</t>
  </si>
  <si>
    <t>Кинематография</t>
  </si>
  <si>
    <t>Сведения об исполнении консолидированного бюджета Брянской области за 1 полугодие 2020 года по расходам в разрезе разделов и подразделов классификации расходов в сравнении с соответствующим периодом 2019 года</t>
  </si>
  <si>
    <t>Кассовое исполнение
за 1 полугодие
2019 года</t>
  </si>
  <si>
    <t>Кассовое исполнение
за 1 полугодие
2020 года</t>
  </si>
  <si>
    <t>Прикладные научные исследования в области жилищно-коммунального хозяйства</t>
  </si>
  <si>
    <t>0504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</si>
</sst>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</cellStyleXfs>
  <cellXfs count="33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</cellXfs>
  <cellStyles count="3">
    <cellStyle name="xl45" xfId="2"/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zoomScaleNormal="100" zoomScaleSheetLayoutView="100" workbookViewId="0">
      <selection activeCell="G82" sqref="G82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6"/>
      <c r="B1" s="26"/>
      <c r="C1" s="26"/>
      <c r="D1" s="26"/>
      <c r="E1" s="26"/>
    </row>
    <row r="2" spans="1:7" s="3" customFormat="1" ht="43.2" customHeight="1" x14ac:dyDescent="0.3">
      <c r="A2" s="31" t="s">
        <v>163</v>
      </c>
      <c r="B2" s="31"/>
      <c r="C2" s="31"/>
      <c r="D2" s="31"/>
      <c r="E2" s="31"/>
      <c r="F2" s="31"/>
      <c r="G2" s="31"/>
    </row>
    <row r="3" spans="1:7" s="3" customFormat="1" ht="15.6" x14ac:dyDescent="0.3">
      <c r="A3" s="4"/>
      <c r="B3" s="4"/>
      <c r="C3" s="4"/>
      <c r="D3" s="27"/>
      <c r="E3" s="27"/>
      <c r="F3" s="32" t="s">
        <v>149</v>
      </c>
      <c r="G3" s="32"/>
    </row>
    <row r="4" spans="1:7" s="3" customFormat="1" ht="22.5" customHeight="1" x14ac:dyDescent="0.3">
      <c r="A4" s="23" t="s">
        <v>145</v>
      </c>
      <c r="B4" s="23" t="s">
        <v>146</v>
      </c>
      <c r="C4" s="28" t="s">
        <v>164</v>
      </c>
      <c r="D4" s="28" t="s">
        <v>157</v>
      </c>
      <c r="E4" s="28" t="s">
        <v>165</v>
      </c>
      <c r="F4" s="28" t="s">
        <v>148</v>
      </c>
      <c r="G4" s="28" t="s">
        <v>160</v>
      </c>
    </row>
    <row r="5" spans="1:7" s="3" customFormat="1" ht="35.4" customHeight="1" x14ac:dyDescent="0.3">
      <c r="A5" s="24"/>
      <c r="B5" s="24"/>
      <c r="C5" s="29"/>
      <c r="D5" s="29"/>
      <c r="E5" s="29"/>
      <c r="F5" s="29"/>
      <c r="G5" s="29"/>
    </row>
    <row r="6" spans="1:7" s="3" customFormat="1" ht="39.6" customHeight="1" x14ac:dyDescent="0.3">
      <c r="A6" s="25"/>
      <c r="B6" s="25"/>
      <c r="C6" s="30"/>
      <c r="D6" s="30"/>
      <c r="E6" s="30"/>
      <c r="F6" s="30"/>
      <c r="G6" s="30"/>
    </row>
    <row r="7" spans="1:7" ht="18" customHeight="1" x14ac:dyDescent="0.3">
      <c r="A7" s="10" t="s">
        <v>99</v>
      </c>
      <c r="B7" s="11" t="s">
        <v>6</v>
      </c>
      <c r="C7" s="5">
        <f>C8+C9+C10+C11+C12+C13+C14+C15</f>
        <v>1633912781.9299998</v>
      </c>
      <c r="D7" s="5">
        <f>D8+D9+D10+D11+D12+D13+D14+D15</f>
        <v>4290481289.6499996</v>
      </c>
      <c r="E7" s="5">
        <f>E8+E9+E10+E11+E12+E13+E14+E15</f>
        <v>1755590650.8499999</v>
      </c>
      <c r="F7" s="6">
        <f>E7/D7*100</f>
        <v>40.918268425620241</v>
      </c>
      <c r="G7" s="6">
        <f>E7/C7*100</f>
        <v>107.44702350490658</v>
      </c>
    </row>
    <row r="8" spans="1:7" ht="31.2" x14ac:dyDescent="0.3">
      <c r="A8" s="9" t="s">
        <v>134</v>
      </c>
      <c r="B8" s="12" t="s">
        <v>39</v>
      </c>
      <c r="C8" s="13">
        <v>45946165.100000001</v>
      </c>
      <c r="D8" s="13">
        <v>57831795.649999999</v>
      </c>
      <c r="E8" s="13">
        <v>23824309.460000001</v>
      </c>
      <c r="F8" s="7">
        <f t="shared" ref="F8:F75" si="0">E8/D8*100</f>
        <v>41.195866723878908</v>
      </c>
      <c r="G8" s="7">
        <f t="shared" ref="G8:G73" si="1">E8/C8*100</f>
        <v>51.852661496661014</v>
      </c>
    </row>
    <row r="9" spans="1:7" ht="50.4" customHeight="1" x14ac:dyDescent="0.3">
      <c r="A9" s="9" t="s">
        <v>87</v>
      </c>
      <c r="B9" s="12" t="s">
        <v>52</v>
      </c>
      <c r="C9" s="13">
        <v>99156383.709999993</v>
      </c>
      <c r="D9" s="13">
        <v>242885268.13</v>
      </c>
      <c r="E9" s="13">
        <v>104951146.45999999</v>
      </c>
      <c r="F9" s="7">
        <f t="shared" si="0"/>
        <v>43.21017378617907</v>
      </c>
      <c r="G9" s="7">
        <f t="shared" si="1"/>
        <v>105.84406422782398</v>
      </c>
    </row>
    <row r="10" spans="1:7" ht="51" customHeight="1" x14ac:dyDescent="0.3">
      <c r="A10" s="9" t="s">
        <v>17</v>
      </c>
      <c r="B10" s="12" t="s">
        <v>69</v>
      </c>
      <c r="C10" s="13">
        <v>593797341</v>
      </c>
      <c r="D10" s="13">
        <v>1536920702.3299999</v>
      </c>
      <c r="E10" s="13">
        <v>648618738.87</v>
      </c>
      <c r="F10" s="7">
        <f t="shared" si="0"/>
        <v>42.202485651125791</v>
      </c>
      <c r="G10" s="7">
        <f t="shared" si="1"/>
        <v>109.23234142101018</v>
      </c>
    </row>
    <row r="11" spans="1:7" ht="15.6" x14ac:dyDescent="0.3">
      <c r="A11" s="9" t="s">
        <v>29</v>
      </c>
      <c r="B11" s="12" t="s">
        <v>85</v>
      </c>
      <c r="C11" s="13">
        <v>94960626.319999993</v>
      </c>
      <c r="D11" s="13">
        <v>277678108</v>
      </c>
      <c r="E11" s="13">
        <v>103211311.19</v>
      </c>
      <c r="F11" s="7">
        <f t="shared" si="0"/>
        <v>37.169408828585077</v>
      </c>
      <c r="G11" s="7">
        <f t="shared" si="1"/>
        <v>108.68853248945167</v>
      </c>
    </row>
    <row r="12" spans="1:7" ht="46.8" x14ac:dyDescent="0.3">
      <c r="A12" s="9" t="s">
        <v>78</v>
      </c>
      <c r="B12" s="12" t="s">
        <v>103</v>
      </c>
      <c r="C12" s="13">
        <v>170224946.22999999</v>
      </c>
      <c r="D12" s="13">
        <v>421647440.97000003</v>
      </c>
      <c r="E12" s="13">
        <v>190905590.77000001</v>
      </c>
      <c r="F12" s="7">
        <f t="shared" si="0"/>
        <v>45.276117490674594</v>
      </c>
      <c r="G12" s="7">
        <f t="shared" si="1"/>
        <v>112.14900929506378</v>
      </c>
    </row>
    <row r="13" spans="1:7" ht="15.6" x14ac:dyDescent="0.3">
      <c r="A13" s="9" t="s">
        <v>10</v>
      </c>
      <c r="B13" s="12" t="s">
        <v>117</v>
      </c>
      <c r="C13" s="13">
        <v>137737911.09999999</v>
      </c>
      <c r="D13" s="13">
        <v>227312088</v>
      </c>
      <c r="E13" s="13">
        <v>140975270.52000001</v>
      </c>
      <c r="F13" s="7">
        <f t="shared" si="0"/>
        <v>62.018378239524161</v>
      </c>
      <c r="G13" s="7">
        <f t="shared" si="1"/>
        <v>102.35037644621288</v>
      </c>
    </row>
    <row r="14" spans="1:7" ht="15.6" x14ac:dyDescent="0.3">
      <c r="A14" s="9" t="s">
        <v>142</v>
      </c>
      <c r="B14" s="12" t="s">
        <v>122</v>
      </c>
      <c r="C14" s="13">
        <v>0</v>
      </c>
      <c r="D14" s="13">
        <v>106232205.02</v>
      </c>
      <c r="E14" s="13">
        <v>0</v>
      </c>
      <c r="F14" s="7">
        <f t="shared" si="0"/>
        <v>0</v>
      </c>
      <c r="G14" s="7"/>
    </row>
    <row r="15" spans="1:7" ht="15.6" x14ac:dyDescent="0.3">
      <c r="A15" s="9" t="s">
        <v>96</v>
      </c>
      <c r="B15" s="12" t="s">
        <v>8</v>
      </c>
      <c r="C15" s="13">
        <v>492089408.47000003</v>
      </c>
      <c r="D15" s="13">
        <v>1419973681.55</v>
      </c>
      <c r="E15" s="13">
        <v>543104283.58000004</v>
      </c>
      <c r="F15" s="7">
        <f t="shared" si="0"/>
        <v>38.247489417350607</v>
      </c>
      <c r="G15" s="7">
        <f t="shared" si="1"/>
        <v>110.36699311790005</v>
      </c>
    </row>
    <row r="16" spans="1:7" ht="15.6" x14ac:dyDescent="0.3">
      <c r="A16" s="10" t="s">
        <v>130</v>
      </c>
      <c r="B16" s="11" t="s">
        <v>131</v>
      </c>
      <c r="C16" s="5">
        <f>C17+C18</f>
        <v>37684250.719999999</v>
      </c>
      <c r="D16" s="5">
        <f>D17+D18</f>
        <v>171351347.28</v>
      </c>
      <c r="E16" s="5">
        <f>E17+E18</f>
        <v>39576009.280000001</v>
      </c>
      <c r="F16" s="6">
        <f t="shared" si="0"/>
        <v>23.096409750038355</v>
      </c>
      <c r="G16" s="6">
        <f t="shared" si="1"/>
        <v>105.02002434400532</v>
      </c>
    </row>
    <row r="17" spans="1:7" ht="15.6" x14ac:dyDescent="0.3">
      <c r="A17" s="9" t="s">
        <v>128</v>
      </c>
      <c r="B17" s="12" t="s">
        <v>26</v>
      </c>
      <c r="C17" s="13">
        <v>12879611.560000001</v>
      </c>
      <c r="D17" s="13">
        <v>30531800</v>
      </c>
      <c r="E17" s="13">
        <v>12584229.220000001</v>
      </c>
      <c r="F17" s="7">
        <f t="shared" si="0"/>
        <v>41.216794358668665</v>
      </c>
      <c r="G17" s="7">
        <f t="shared" si="1"/>
        <v>97.706589685380223</v>
      </c>
    </row>
    <row r="18" spans="1:7" ht="15.6" x14ac:dyDescent="0.3">
      <c r="A18" s="9" t="s">
        <v>24</v>
      </c>
      <c r="B18" s="12" t="s">
        <v>46</v>
      </c>
      <c r="C18" s="13">
        <v>24804639.16</v>
      </c>
      <c r="D18" s="13">
        <v>140819547.28</v>
      </c>
      <c r="E18" s="13">
        <v>26991780.059999999</v>
      </c>
      <c r="F18" s="7">
        <f t="shared" si="0"/>
        <v>19.167637292804677</v>
      </c>
      <c r="G18" s="7">
        <f t="shared" si="1"/>
        <v>108.81746711126112</v>
      </c>
    </row>
    <row r="19" spans="1:7" ht="31.2" x14ac:dyDescent="0.3">
      <c r="A19" s="10" t="s">
        <v>21</v>
      </c>
      <c r="B19" s="11" t="s">
        <v>102</v>
      </c>
      <c r="C19" s="5">
        <f>C20+C21+C22+C23</f>
        <v>308712319.49000001</v>
      </c>
      <c r="D19" s="5">
        <f>D20+D21+D22+D23</f>
        <v>1130914719.6399999</v>
      </c>
      <c r="E19" s="5">
        <f>E20+E21+E22+E23</f>
        <v>428868242.65999997</v>
      </c>
      <c r="F19" s="6">
        <f t="shared" si="0"/>
        <v>37.922244287042275</v>
      </c>
      <c r="G19" s="6">
        <f t="shared" si="1"/>
        <v>138.92164827386881</v>
      </c>
    </row>
    <row r="20" spans="1:7" ht="33.6" customHeight="1" x14ac:dyDescent="0.3">
      <c r="A20" s="9" t="s">
        <v>115</v>
      </c>
      <c r="B20" s="12" t="s">
        <v>95</v>
      </c>
      <c r="C20" s="13">
        <v>74234157.359999999</v>
      </c>
      <c r="D20" s="13">
        <v>235088242.16</v>
      </c>
      <c r="E20" s="13">
        <v>89372059.159999996</v>
      </c>
      <c r="F20" s="7">
        <f t="shared" si="0"/>
        <v>38.016388373508612</v>
      </c>
      <c r="G20" s="7">
        <f t="shared" si="1"/>
        <v>120.39209757118741</v>
      </c>
    </row>
    <row r="21" spans="1:7" ht="15.6" x14ac:dyDescent="0.3">
      <c r="A21" s="9" t="s">
        <v>135</v>
      </c>
      <c r="B21" s="12" t="s">
        <v>49</v>
      </c>
      <c r="C21" s="13">
        <v>175921225.44</v>
      </c>
      <c r="D21" s="13">
        <v>549246538.48000002</v>
      </c>
      <c r="E21" s="13">
        <v>294676730.11000001</v>
      </c>
      <c r="F21" s="7">
        <f t="shared" si="0"/>
        <v>53.651085526273235</v>
      </c>
      <c r="G21" s="7">
        <f t="shared" si="1"/>
        <v>167.50493260433942</v>
      </c>
    </row>
    <row r="22" spans="1:7" ht="15.6" x14ac:dyDescent="0.3">
      <c r="A22" s="9" t="s">
        <v>82</v>
      </c>
      <c r="B22" s="12" t="s">
        <v>67</v>
      </c>
      <c r="C22" s="13">
        <v>2870000</v>
      </c>
      <c r="D22" s="13">
        <v>3900000</v>
      </c>
      <c r="E22" s="13">
        <v>840000</v>
      </c>
      <c r="F22" s="7">
        <f t="shared" si="0"/>
        <v>21.53846153846154</v>
      </c>
      <c r="G22" s="7">
        <f t="shared" si="1"/>
        <v>29.268292682926827</v>
      </c>
    </row>
    <row r="23" spans="1:7" ht="31.2" x14ac:dyDescent="0.3">
      <c r="A23" s="9" t="s">
        <v>112</v>
      </c>
      <c r="B23" s="12" t="s">
        <v>110</v>
      </c>
      <c r="C23" s="13">
        <v>55686936.689999998</v>
      </c>
      <c r="D23" s="13">
        <v>342679939</v>
      </c>
      <c r="E23" s="13">
        <v>43979453.390000001</v>
      </c>
      <c r="F23" s="7">
        <f t="shared" si="0"/>
        <v>12.833973741894475</v>
      </c>
      <c r="G23" s="7">
        <f t="shared" si="1"/>
        <v>78.976248298279316</v>
      </c>
    </row>
    <row r="24" spans="1:7" ht="15.6" x14ac:dyDescent="0.3">
      <c r="A24" s="10" t="s">
        <v>132</v>
      </c>
      <c r="B24" s="11" t="s">
        <v>71</v>
      </c>
      <c r="C24" s="5">
        <f>C25+C26+C27+C28+C29+C30+C31+C32+C33+C34</f>
        <v>8140703567.8800011</v>
      </c>
      <c r="D24" s="5">
        <f>D25+D26+D27+D28+D29+D30+D31+D32+D33+D34</f>
        <v>22320451044.93</v>
      </c>
      <c r="E24" s="5">
        <f>E25+E26+E27+E28+E29+E30+E31+E32+E33+E34</f>
        <v>9257766713.1299992</v>
      </c>
      <c r="F24" s="6">
        <f t="shared" si="0"/>
        <v>41.476611267821418</v>
      </c>
      <c r="G24" s="6">
        <f t="shared" si="1"/>
        <v>113.72194842786669</v>
      </c>
    </row>
    <row r="25" spans="1:7" ht="15.6" x14ac:dyDescent="0.3">
      <c r="A25" s="9" t="s">
        <v>107</v>
      </c>
      <c r="B25" s="12" t="s">
        <v>83</v>
      </c>
      <c r="C25" s="13">
        <v>96836716.349999994</v>
      </c>
      <c r="D25" s="13">
        <v>285171060.80000001</v>
      </c>
      <c r="E25" s="13">
        <v>100310739.55</v>
      </c>
      <c r="F25" s="7">
        <f t="shared" si="0"/>
        <v>35.175637832462698</v>
      </c>
      <c r="G25" s="7">
        <f t="shared" si="1"/>
        <v>103.58750619697155</v>
      </c>
    </row>
    <row r="26" spans="1:7" ht="15.6" x14ac:dyDescent="0.3">
      <c r="A26" s="9" t="s">
        <v>36</v>
      </c>
      <c r="B26" s="12" t="s">
        <v>141</v>
      </c>
      <c r="C26" s="13">
        <v>180000</v>
      </c>
      <c r="D26" s="13">
        <v>200000</v>
      </c>
      <c r="E26" s="13">
        <v>180000</v>
      </c>
      <c r="F26" s="7">
        <f t="shared" si="0"/>
        <v>90</v>
      </c>
      <c r="G26" s="7">
        <f t="shared" si="1"/>
        <v>100</v>
      </c>
    </row>
    <row r="27" spans="1:7" ht="15.6" x14ac:dyDescent="0.3">
      <c r="A27" s="9" t="s">
        <v>54</v>
      </c>
      <c r="B27" s="12" t="s">
        <v>2</v>
      </c>
      <c r="C27" s="13">
        <v>5201450533.5900002</v>
      </c>
      <c r="D27" s="13">
        <v>11370591146.610001</v>
      </c>
      <c r="E27" s="13">
        <v>4938988138.6999998</v>
      </c>
      <c r="F27" s="7">
        <f t="shared" si="0"/>
        <v>43.436511567584567</v>
      </c>
      <c r="G27" s="7">
        <f t="shared" si="1"/>
        <v>94.954053812584263</v>
      </c>
    </row>
    <row r="28" spans="1:7" ht="15.6" x14ac:dyDescent="0.3">
      <c r="A28" s="9" t="s">
        <v>93</v>
      </c>
      <c r="B28" s="12" t="s">
        <v>15</v>
      </c>
      <c r="C28" s="13">
        <v>2469261.06</v>
      </c>
      <c r="D28" s="13">
        <v>48665861.640000001</v>
      </c>
      <c r="E28" s="13">
        <v>3740896</v>
      </c>
      <c r="F28" s="7">
        <f t="shared" si="0"/>
        <v>7.6868997566977013</v>
      </c>
      <c r="G28" s="7">
        <f t="shared" si="1"/>
        <v>151.49860258194002</v>
      </c>
    </row>
    <row r="29" spans="1:7" ht="15.6" x14ac:dyDescent="0.3">
      <c r="A29" s="9" t="s">
        <v>118</v>
      </c>
      <c r="B29" s="12" t="s">
        <v>35</v>
      </c>
      <c r="C29" s="13">
        <v>172644533.77000001</v>
      </c>
      <c r="D29" s="13">
        <v>537589694</v>
      </c>
      <c r="E29" s="13">
        <v>234408943.22</v>
      </c>
      <c r="F29" s="7">
        <f t="shared" si="0"/>
        <v>43.603689921183644</v>
      </c>
      <c r="G29" s="7">
        <f t="shared" si="1"/>
        <v>135.77547930494202</v>
      </c>
    </row>
    <row r="30" spans="1:7" ht="15.6" x14ac:dyDescent="0.3">
      <c r="A30" s="9" t="s">
        <v>33</v>
      </c>
      <c r="B30" s="12" t="s">
        <v>53</v>
      </c>
      <c r="C30" s="13">
        <v>336535583.94999999</v>
      </c>
      <c r="D30" s="13">
        <v>997698627.53999996</v>
      </c>
      <c r="E30" s="13">
        <v>484503804.38999999</v>
      </c>
      <c r="F30" s="7">
        <f t="shared" si="0"/>
        <v>48.562140010619103</v>
      </c>
      <c r="G30" s="7">
        <f t="shared" si="1"/>
        <v>143.96807573905289</v>
      </c>
    </row>
    <row r="31" spans="1:7" ht="15.6" x14ac:dyDescent="0.3">
      <c r="A31" s="9" t="s">
        <v>124</v>
      </c>
      <c r="B31" s="12" t="s">
        <v>64</v>
      </c>
      <c r="C31" s="13">
        <v>2171019406.4200001</v>
      </c>
      <c r="D31" s="13">
        <v>8099484261.0200005</v>
      </c>
      <c r="E31" s="13">
        <v>2983004028.6199999</v>
      </c>
      <c r="F31" s="7">
        <f t="shared" si="0"/>
        <v>36.829555222128903</v>
      </c>
      <c r="G31" s="7">
        <f t="shared" si="1"/>
        <v>137.40107618563201</v>
      </c>
    </row>
    <row r="32" spans="1:7" ht="15.6" x14ac:dyDescent="0.3">
      <c r="A32" s="9" t="s">
        <v>28</v>
      </c>
      <c r="B32" s="12" t="s">
        <v>22</v>
      </c>
      <c r="C32" s="13">
        <v>6319009</v>
      </c>
      <c r="D32" s="13">
        <v>68741825</v>
      </c>
      <c r="E32" s="13">
        <v>5588725</v>
      </c>
      <c r="F32" s="7">
        <f t="shared" si="0"/>
        <v>8.1300212788938904</v>
      </c>
      <c r="G32" s="7">
        <f t="shared" si="1"/>
        <v>88.443061245837768</v>
      </c>
    </row>
    <row r="33" spans="1:7" s="15" customFormat="1" ht="31.2" x14ac:dyDescent="0.3">
      <c r="A33" s="9" t="s">
        <v>155</v>
      </c>
      <c r="B33" s="12" t="s">
        <v>156</v>
      </c>
      <c r="C33" s="13">
        <v>0</v>
      </c>
      <c r="D33" s="13">
        <v>99000</v>
      </c>
      <c r="E33" s="13">
        <v>0</v>
      </c>
      <c r="F33" s="7">
        <f t="shared" si="0"/>
        <v>0</v>
      </c>
      <c r="G33" s="7"/>
    </row>
    <row r="34" spans="1:7" ht="15.6" x14ac:dyDescent="0.3">
      <c r="A34" s="9" t="s">
        <v>9</v>
      </c>
      <c r="B34" s="12" t="s">
        <v>55</v>
      </c>
      <c r="C34" s="13">
        <v>153248523.74000001</v>
      </c>
      <c r="D34" s="13">
        <v>912209568.32000005</v>
      </c>
      <c r="E34" s="13">
        <v>507041437.64999998</v>
      </c>
      <c r="F34" s="7">
        <f t="shared" si="0"/>
        <v>55.583876255958273</v>
      </c>
      <c r="G34" s="7">
        <f t="shared" si="1"/>
        <v>330.86220034996336</v>
      </c>
    </row>
    <row r="35" spans="1:7" ht="15.6" x14ac:dyDescent="0.3">
      <c r="A35" s="10" t="s">
        <v>129</v>
      </c>
      <c r="B35" s="11" t="s">
        <v>43</v>
      </c>
      <c r="C35" s="5">
        <f>C36+C37+C38+C39+C40</f>
        <v>534299700.22999996</v>
      </c>
      <c r="D35" s="5">
        <f>D36+D37+D38+D40</f>
        <v>2832897278.29</v>
      </c>
      <c r="E35" s="5">
        <f>E36+E37+E38+E40</f>
        <v>640587478.94999993</v>
      </c>
      <c r="F35" s="6">
        <f t="shared" si="0"/>
        <v>22.612449941590288</v>
      </c>
      <c r="G35" s="6">
        <f t="shared" si="1"/>
        <v>119.89291378494995</v>
      </c>
    </row>
    <row r="36" spans="1:7" ht="15.6" x14ac:dyDescent="0.3">
      <c r="A36" s="9" t="s">
        <v>7</v>
      </c>
      <c r="B36" s="12" t="s">
        <v>61</v>
      </c>
      <c r="C36" s="13">
        <v>45861986.799999997</v>
      </c>
      <c r="D36" s="13">
        <v>223601499.78</v>
      </c>
      <c r="E36" s="13">
        <v>56121517.659999996</v>
      </c>
      <c r="F36" s="7">
        <f t="shared" si="0"/>
        <v>25.098900371964223</v>
      </c>
      <c r="G36" s="7">
        <f t="shared" si="1"/>
        <v>122.37044571300606</v>
      </c>
    </row>
    <row r="37" spans="1:7" ht="15.6" x14ac:dyDescent="0.3">
      <c r="A37" s="9" t="s">
        <v>47</v>
      </c>
      <c r="B37" s="12" t="s">
        <v>75</v>
      </c>
      <c r="C37" s="13">
        <v>161352805.15000001</v>
      </c>
      <c r="D37" s="13">
        <v>1185271745.53</v>
      </c>
      <c r="E37" s="13">
        <v>137182062.66</v>
      </c>
      <c r="F37" s="7">
        <f t="shared" si="0"/>
        <v>11.573891234423915</v>
      </c>
      <c r="G37" s="7">
        <f t="shared" si="1"/>
        <v>85.019942809466542</v>
      </c>
    </row>
    <row r="38" spans="1:7" ht="15.6" x14ac:dyDescent="0.3">
      <c r="A38" s="9" t="s">
        <v>57</v>
      </c>
      <c r="B38" s="12" t="s">
        <v>89</v>
      </c>
      <c r="C38" s="13">
        <v>282142169.50999999</v>
      </c>
      <c r="D38" s="13">
        <v>1267352400.04</v>
      </c>
      <c r="E38" s="13">
        <v>382040909.51999998</v>
      </c>
      <c r="F38" s="7">
        <f t="shared" si="0"/>
        <v>30.144804989357503</v>
      </c>
      <c r="G38" s="7">
        <f t="shared" si="1"/>
        <v>135.40723465176987</v>
      </c>
    </row>
    <row r="39" spans="1:7" s="18" customFormat="1" ht="31.2" x14ac:dyDescent="0.3">
      <c r="A39" s="9" t="s">
        <v>166</v>
      </c>
      <c r="B39" s="12" t="s">
        <v>167</v>
      </c>
      <c r="C39" s="13">
        <v>28500</v>
      </c>
      <c r="D39" s="13">
        <v>0</v>
      </c>
      <c r="E39" s="13">
        <v>0</v>
      </c>
      <c r="F39" s="7"/>
      <c r="G39" s="7">
        <f t="shared" si="1"/>
        <v>0</v>
      </c>
    </row>
    <row r="40" spans="1:7" ht="31.2" x14ac:dyDescent="0.3">
      <c r="A40" s="9" t="s">
        <v>3</v>
      </c>
      <c r="B40" s="12" t="s">
        <v>126</v>
      </c>
      <c r="C40" s="13">
        <v>44914238.770000003</v>
      </c>
      <c r="D40" s="13">
        <v>156671632.94</v>
      </c>
      <c r="E40" s="13">
        <v>65242989.109999999</v>
      </c>
      <c r="F40" s="7">
        <f t="shared" si="0"/>
        <v>41.643141062419318</v>
      </c>
      <c r="G40" s="7">
        <f t="shared" si="1"/>
        <v>145.26125989600067</v>
      </c>
    </row>
    <row r="41" spans="1:7" ht="15.6" x14ac:dyDescent="0.3">
      <c r="A41" s="10" t="s">
        <v>140</v>
      </c>
      <c r="B41" s="11" t="s">
        <v>16</v>
      </c>
      <c r="C41" s="5">
        <f>C42+C43+C44+C45</f>
        <v>9910342.2400000002</v>
      </c>
      <c r="D41" s="5">
        <f>D42+D43+D44+D45</f>
        <v>29973750.66</v>
      </c>
      <c r="E41" s="5">
        <f>E42+E43+E44+E45</f>
        <v>10992395.439999999</v>
      </c>
      <c r="F41" s="6">
        <f t="shared" si="0"/>
        <v>36.673406557255987</v>
      </c>
      <c r="G41" s="6">
        <f t="shared" si="1"/>
        <v>110.91842414515847</v>
      </c>
    </row>
    <row r="42" spans="1:7" s="14" customFormat="1" ht="15.6" x14ac:dyDescent="0.3">
      <c r="A42" s="9" t="s">
        <v>150</v>
      </c>
      <c r="B42" s="12" t="s">
        <v>151</v>
      </c>
      <c r="C42" s="13">
        <v>2743.58</v>
      </c>
      <c r="D42" s="13">
        <v>500000</v>
      </c>
      <c r="E42" s="13">
        <v>0</v>
      </c>
      <c r="F42" s="7">
        <f t="shared" si="0"/>
        <v>0</v>
      </c>
      <c r="G42" s="7"/>
    </row>
    <row r="43" spans="1:7" ht="31.2" x14ac:dyDescent="0.3">
      <c r="A43" s="9" t="s">
        <v>48</v>
      </c>
      <c r="B43" s="12" t="s">
        <v>65</v>
      </c>
      <c r="C43" s="13">
        <v>24400</v>
      </c>
      <c r="D43" s="13">
        <v>51900</v>
      </c>
      <c r="E43" s="13">
        <v>24400</v>
      </c>
      <c r="F43" s="7">
        <f t="shared" si="0"/>
        <v>47.01348747591522</v>
      </c>
      <c r="G43" s="7">
        <f t="shared" si="1"/>
        <v>100</v>
      </c>
    </row>
    <row r="44" spans="1:7" ht="31.2" x14ac:dyDescent="0.3">
      <c r="A44" s="9" t="s">
        <v>109</v>
      </c>
      <c r="B44" s="12" t="s">
        <v>79</v>
      </c>
      <c r="C44" s="13">
        <v>0</v>
      </c>
      <c r="D44" s="13">
        <v>300000</v>
      </c>
      <c r="E44" s="13">
        <v>0</v>
      </c>
      <c r="F44" s="7">
        <f t="shared" si="0"/>
        <v>0</v>
      </c>
      <c r="G44" s="7"/>
    </row>
    <row r="45" spans="1:7" ht="15.6" x14ac:dyDescent="0.3">
      <c r="A45" s="9" t="s">
        <v>11</v>
      </c>
      <c r="B45" s="12" t="s">
        <v>94</v>
      </c>
      <c r="C45" s="13">
        <v>9883198.6600000001</v>
      </c>
      <c r="D45" s="13">
        <v>29121850.66</v>
      </c>
      <c r="E45" s="13">
        <v>10967995.439999999</v>
      </c>
      <c r="F45" s="7">
        <f t="shared" si="0"/>
        <v>37.662425949683787</v>
      </c>
      <c r="G45" s="7">
        <f t="shared" si="1"/>
        <v>110.97617094747338</v>
      </c>
    </row>
    <row r="46" spans="1:7" ht="15.6" x14ac:dyDescent="0.3">
      <c r="A46" s="10" t="s">
        <v>138</v>
      </c>
      <c r="B46" s="11" t="s">
        <v>139</v>
      </c>
      <c r="C46" s="5">
        <f>C47+C48+C49+C50+C51+C52+C53</f>
        <v>8676960541.7299995</v>
      </c>
      <c r="D46" s="5">
        <f>D47+D48+D49+D50+D51+D52+D53</f>
        <v>19678691441.099998</v>
      </c>
      <c r="E46" s="5">
        <f>E47+E48+E49+E50+E51+E52+E53</f>
        <v>9295211163.9400005</v>
      </c>
      <c r="F46" s="6">
        <f t="shared" si="0"/>
        <v>47.234904778914597</v>
      </c>
      <c r="G46" s="6">
        <f t="shared" si="1"/>
        <v>107.12519803722347</v>
      </c>
    </row>
    <row r="47" spans="1:7" ht="15.6" x14ac:dyDescent="0.3">
      <c r="A47" s="9" t="s">
        <v>104</v>
      </c>
      <c r="B47" s="12" t="s">
        <v>5</v>
      </c>
      <c r="C47" s="13">
        <v>2162396031.4699998</v>
      </c>
      <c r="D47" s="13">
        <v>4938950892.7600002</v>
      </c>
      <c r="E47" s="13">
        <v>2148832679.7800002</v>
      </c>
      <c r="F47" s="7">
        <f t="shared" si="0"/>
        <v>43.507877005417697</v>
      </c>
      <c r="G47" s="7">
        <f t="shared" si="1"/>
        <v>99.372762829166902</v>
      </c>
    </row>
    <row r="48" spans="1:7" ht="15.6" x14ac:dyDescent="0.3">
      <c r="A48" s="9" t="s">
        <v>81</v>
      </c>
      <c r="B48" s="12" t="s">
        <v>20</v>
      </c>
      <c r="C48" s="13">
        <v>4339164880.4300003</v>
      </c>
      <c r="D48" s="13">
        <v>9296493133.8500004</v>
      </c>
      <c r="E48" s="13">
        <v>4850956731.8000002</v>
      </c>
      <c r="F48" s="7">
        <f t="shared" si="0"/>
        <v>52.180501420873426</v>
      </c>
      <c r="G48" s="7">
        <f t="shared" si="1"/>
        <v>111.79470855505456</v>
      </c>
    </row>
    <row r="49" spans="1:7" ht="15.6" x14ac:dyDescent="0.3">
      <c r="A49" s="9" t="s">
        <v>152</v>
      </c>
      <c r="B49" s="12" t="s">
        <v>34</v>
      </c>
      <c r="C49" s="13">
        <v>619287025.97000003</v>
      </c>
      <c r="D49" s="13">
        <v>1796446178.1800001</v>
      </c>
      <c r="E49" s="13">
        <v>708987975.84000003</v>
      </c>
      <c r="F49" s="7">
        <f t="shared" si="0"/>
        <v>39.466140675490976</v>
      </c>
      <c r="G49" s="7">
        <f t="shared" si="1"/>
        <v>114.48455176814012</v>
      </c>
    </row>
    <row r="50" spans="1:7" ht="15.6" x14ac:dyDescent="0.3">
      <c r="A50" s="9" t="s">
        <v>18</v>
      </c>
      <c r="B50" s="12" t="s">
        <v>51</v>
      </c>
      <c r="C50" s="13">
        <v>900764823.57000005</v>
      </c>
      <c r="D50" s="13">
        <v>1699080456.1099999</v>
      </c>
      <c r="E50" s="13">
        <v>954104073.08000004</v>
      </c>
      <c r="F50" s="7">
        <f t="shared" si="0"/>
        <v>56.154143239596564</v>
      </c>
      <c r="G50" s="7">
        <f t="shared" si="1"/>
        <v>105.92155112125722</v>
      </c>
    </row>
    <row r="51" spans="1:7" ht="31.2" x14ac:dyDescent="0.3">
      <c r="A51" s="9" t="s">
        <v>41</v>
      </c>
      <c r="B51" s="12" t="s">
        <v>68</v>
      </c>
      <c r="C51" s="13">
        <v>15552079.74</v>
      </c>
      <c r="D51" s="13">
        <v>41662338.439999998</v>
      </c>
      <c r="E51" s="13">
        <v>21598147.5</v>
      </c>
      <c r="F51" s="7">
        <f t="shared" si="0"/>
        <v>51.840939104041325</v>
      </c>
      <c r="G51" s="7">
        <f t="shared" si="1"/>
        <v>138.87626517532246</v>
      </c>
    </row>
    <row r="52" spans="1:7" ht="15.6" x14ac:dyDescent="0.3">
      <c r="A52" s="9" t="s">
        <v>153</v>
      </c>
      <c r="B52" s="12" t="s">
        <v>98</v>
      </c>
      <c r="C52" s="13">
        <v>127299859.41</v>
      </c>
      <c r="D52" s="13">
        <v>359196178.91000003</v>
      </c>
      <c r="E52" s="13">
        <v>57598099.079999998</v>
      </c>
      <c r="F52" s="7">
        <f t="shared" si="0"/>
        <v>16.035276114234986</v>
      </c>
      <c r="G52" s="7">
        <f t="shared" si="1"/>
        <v>45.246003685276179</v>
      </c>
    </row>
    <row r="53" spans="1:7" ht="15.6" x14ac:dyDescent="0.3">
      <c r="A53" s="9" t="s">
        <v>37</v>
      </c>
      <c r="B53" s="12" t="s">
        <v>136</v>
      </c>
      <c r="C53" s="13">
        <v>512495841.13999999</v>
      </c>
      <c r="D53" s="13">
        <v>1546862262.8499999</v>
      </c>
      <c r="E53" s="13">
        <v>553133456.86000001</v>
      </c>
      <c r="F53" s="7">
        <f t="shared" si="0"/>
        <v>35.758416902671428</v>
      </c>
      <c r="G53" s="7">
        <f t="shared" si="1"/>
        <v>107.92935521771365</v>
      </c>
    </row>
    <row r="54" spans="1:7" ht="15.6" x14ac:dyDescent="0.3">
      <c r="A54" s="10" t="s">
        <v>32</v>
      </c>
      <c r="B54" s="11" t="s">
        <v>108</v>
      </c>
      <c r="C54" s="5">
        <f>C55+C56+C57</f>
        <v>985096052.25999999</v>
      </c>
      <c r="D54" s="5">
        <f t="shared" ref="D54:E54" si="2">D55+D56+D57</f>
        <v>2379198330.77</v>
      </c>
      <c r="E54" s="5">
        <f t="shared" si="2"/>
        <v>1051619427.0599999</v>
      </c>
      <c r="F54" s="6">
        <f t="shared" si="0"/>
        <v>44.200578550324366</v>
      </c>
      <c r="G54" s="6">
        <f t="shared" si="1"/>
        <v>106.75298359458274</v>
      </c>
    </row>
    <row r="55" spans="1:7" ht="15.6" x14ac:dyDescent="0.3">
      <c r="A55" s="9" t="s">
        <v>70</v>
      </c>
      <c r="B55" s="12" t="s">
        <v>125</v>
      </c>
      <c r="C55" s="13">
        <v>893873799.14999998</v>
      </c>
      <c r="D55" s="13">
        <v>2152187885.6900001</v>
      </c>
      <c r="E55" s="13">
        <v>951973243.54999995</v>
      </c>
      <c r="F55" s="7">
        <f t="shared" si="0"/>
        <v>44.232813030856441</v>
      </c>
      <c r="G55" s="7">
        <f t="shared" si="1"/>
        <v>106.49973681466531</v>
      </c>
    </row>
    <row r="56" spans="1:7" s="17" customFormat="1" ht="15.6" x14ac:dyDescent="0.3">
      <c r="A56" s="9" t="s">
        <v>162</v>
      </c>
      <c r="B56" s="12" t="s">
        <v>161</v>
      </c>
      <c r="C56" s="13">
        <v>1668880</v>
      </c>
      <c r="D56" s="13">
        <v>3477329</v>
      </c>
      <c r="E56" s="13">
        <v>1673185</v>
      </c>
      <c r="F56" s="7">
        <f t="shared" si="0"/>
        <v>48.116959885015191</v>
      </c>
      <c r="G56" s="7">
        <f t="shared" si="1"/>
        <v>100.25795743252961</v>
      </c>
    </row>
    <row r="57" spans="1:7" ht="15.6" x14ac:dyDescent="0.3">
      <c r="A57" s="9" t="s">
        <v>58</v>
      </c>
      <c r="B57" s="12" t="s">
        <v>25</v>
      </c>
      <c r="C57" s="13">
        <v>89553373.109999999</v>
      </c>
      <c r="D57" s="13">
        <v>223533116.08000001</v>
      </c>
      <c r="E57" s="13">
        <v>97972998.510000005</v>
      </c>
      <c r="F57" s="7">
        <f t="shared" si="0"/>
        <v>43.829299312830479</v>
      </c>
      <c r="G57" s="7">
        <f t="shared" si="1"/>
        <v>109.40179594313888</v>
      </c>
    </row>
    <row r="58" spans="1:7" ht="15.6" x14ac:dyDescent="0.3">
      <c r="A58" s="10" t="s">
        <v>56</v>
      </c>
      <c r="B58" s="11" t="s">
        <v>77</v>
      </c>
      <c r="C58" s="5">
        <f>C59+C60+C61+C62+C63+C64</f>
        <v>2247822421.9399996</v>
      </c>
      <c r="D58" s="5">
        <f>D59+D60+D61+D62+D63+D64</f>
        <v>8082794924.8499994</v>
      </c>
      <c r="E58" s="5">
        <f>E59+E60+E61+E62+E63+E64</f>
        <v>4891071377.8500004</v>
      </c>
      <c r="F58" s="6">
        <f t="shared" si="0"/>
        <v>60.512130065464561</v>
      </c>
      <c r="G58" s="6">
        <f t="shared" si="1"/>
        <v>217.5915379306843</v>
      </c>
    </row>
    <row r="59" spans="1:7" s="2" customFormat="1" ht="15.6" x14ac:dyDescent="0.3">
      <c r="A59" s="9" t="s">
        <v>45</v>
      </c>
      <c r="B59" s="12" t="s">
        <v>100</v>
      </c>
      <c r="C59" s="13">
        <v>1157788560.02</v>
      </c>
      <c r="D59" s="13">
        <v>4853644765.7299995</v>
      </c>
      <c r="E59" s="13">
        <v>2870555640.5599999</v>
      </c>
      <c r="F59" s="7">
        <f t="shared" si="0"/>
        <v>59.142268936285902</v>
      </c>
      <c r="G59" s="7">
        <f t="shared" si="1"/>
        <v>247.93435862852306</v>
      </c>
    </row>
    <row r="60" spans="1:7" s="8" customFormat="1" ht="15.6" x14ac:dyDescent="0.3">
      <c r="A60" s="9" t="s">
        <v>86</v>
      </c>
      <c r="B60" s="12" t="s">
        <v>113</v>
      </c>
      <c r="C60" s="13">
        <v>637762529.38999999</v>
      </c>
      <c r="D60" s="13">
        <v>1945426747.75</v>
      </c>
      <c r="E60" s="13">
        <v>1062221432.42</v>
      </c>
      <c r="F60" s="7">
        <f t="shared" si="0"/>
        <v>54.600947254812922</v>
      </c>
      <c r="G60" s="7">
        <f t="shared" si="1"/>
        <v>166.55438089722546</v>
      </c>
    </row>
    <row r="61" spans="1:7" ht="15.6" x14ac:dyDescent="0.3">
      <c r="A61" s="9" t="s">
        <v>91</v>
      </c>
      <c r="B61" s="12" t="s">
        <v>0</v>
      </c>
      <c r="C61" s="13">
        <v>48874891.479999997</v>
      </c>
      <c r="D61" s="13">
        <v>140235328.97999999</v>
      </c>
      <c r="E61" s="13">
        <v>103090048.26000001</v>
      </c>
      <c r="F61" s="7">
        <f t="shared" si="0"/>
        <v>73.512180568066725</v>
      </c>
      <c r="G61" s="7">
        <f t="shared" si="1"/>
        <v>210.92639827586174</v>
      </c>
    </row>
    <row r="62" spans="1:7" ht="15.6" x14ac:dyDescent="0.3">
      <c r="A62" s="9" t="s">
        <v>120</v>
      </c>
      <c r="B62" s="12" t="s">
        <v>13</v>
      </c>
      <c r="C62" s="13">
        <v>43899297.060000002</v>
      </c>
      <c r="D62" s="13">
        <v>89905119</v>
      </c>
      <c r="E62" s="13">
        <v>57428925.469999999</v>
      </c>
      <c r="F62" s="7">
        <f t="shared" si="0"/>
        <v>63.877258724277972</v>
      </c>
      <c r="G62" s="7">
        <f t="shared" si="1"/>
        <v>130.81969260580229</v>
      </c>
    </row>
    <row r="63" spans="1:7" ht="31.2" x14ac:dyDescent="0.3">
      <c r="A63" s="9" t="s">
        <v>4</v>
      </c>
      <c r="B63" s="12" t="s">
        <v>30</v>
      </c>
      <c r="C63" s="13">
        <v>65742381.07</v>
      </c>
      <c r="D63" s="13">
        <v>159482263</v>
      </c>
      <c r="E63" s="13">
        <v>87029660</v>
      </c>
      <c r="F63" s="7">
        <f t="shared" si="0"/>
        <v>54.570118559203038</v>
      </c>
      <c r="G63" s="7">
        <f t="shared" si="1"/>
        <v>132.3798417147899</v>
      </c>
    </row>
    <row r="64" spans="1:7" ht="15.6" x14ac:dyDescent="0.3">
      <c r="A64" s="9" t="s">
        <v>44</v>
      </c>
      <c r="B64" s="12" t="s">
        <v>74</v>
      </c>
      <c r="C64" s="13">
        <v>293754762.92000002</v>
      </c>
      <c r="D64" s="13">
        <v>894100700.38999999</v>
      </c>
      <c r="E64" s="13">
        <v>710745671.13999999</v>
      </c>
      <c r="F64" s="7">
        <f t="shared" si="0"/>
        <v>79.492798834625461</v>
      </c>
      <c r="G64" s="7">
        <f t="shared" si="1"/>
        <v>241.95205009614145</v>
      </c>
    </row>
    <row r="65" spans="1:7" ht="15.6" x14ac:dyDescent="0.3">
      <c r="A65" s="10" t="s">
        <v>59</v>
      </c>
      <c r="B65" s="11" t="s">
        <v>12</v>
      </c>
      <c r="C65" s="5">
        <f>C66+C67+C68+C69+C70</f>
        <v>7419300679.9000006</v>
      </c>
      <c r="D65" s="5">
        <f>D66+D67+D68+D69+D70</f>
        <v>19349397311.659996</v>
      </c>
      <c r="E65" s="5">
        <f>E66+E67+E68+E69+E70</f>
        <v>8083800634.1700001</v>
      </c>
      <c r="F65" s="6">
        <f t="shared" si="0"/>
        <v>41.77804871110213</v>
      </c>
      <c r="G65" s="6">
        <f t="shared" si="1"/>
        <v>108.95636910996518</v>
      </c>
    </row>
    <row r="66" spans="1:7" s="1" customFormat="1" ht="15.6" x14ac:dyDescent="0.3">
      <c r="A66" s="9" t="s">
        <v>111</v>
      </c>
      <c r="B66" s="12" t="s">
        <v>23</v>
      </c>
      <c r="C66" s="13">
        <v>159922931.02000001</v>
      </c>
      <c r="D66" s="13">
        <v>358610505.38999999</v>
      </c>
      <c r="E66" s="13">
        <v>170095694.00999999</v>
      </c>
      <c r="F66" s="7">
        <f t="shared" si="0"/>
        <v>47.431877051403077</v>
      </c>
      <c r="G66" s="7">
        <f t="shared" si="1"/>
        <v>106.36104086206859</v>
      </c>
    </row>
    <row r="67" spans="1:7" s="8" customFormat="1" ht="15.6" x14ac:dyDescent="0.3">
      <c r="A67" s="9" t="s">
        <v>127</v>
      </c>
      <c r="B67" s="12" t="s">
        <v>42</v>
      </c>
      <c r="C67" s="13">
        <v>653682337.12</v>
      </c>
      <c r="D67" s="13">
        <v>1876064383.9100001</v>
      </c>
      <c r="E67" s="13">
        <v>842735340.36000001</v>
      </c>
      <c r="F67" s="7">
        <f t="shared" si="0"/>
        <v>44.920384800633173</v>
      </c>
      <c r="G67" s="7">
        <f t="shared" si="1"/>
        <v>128.92123475034242</v>
      </c>
    </row>
    <row r="68" spans="1:7" ht="15.6" x14ac:dyDescent="0.3">
      <c r="A68" s="9" t="s">
        <v>66</v>
      </c>
      <c r="B68" s="12" t="s">
        <v>60</v>
      </c>
      <c r="C68" s="13">
        <v>5585766079.0500002</v>
      </c>
      <c r="D68" s="13">
        <v>12466536590.459999</v>
      </c>
      <c r="E68" s="13">
        <v>5659454942.5500002</v>
      </c>
      <c r="F68" s="7">
        <f t="shared" si="0"/>
        <v>45.397171070599441</v>
      </c>
      <c r="G68" s="7">
        <f t="shared" si="1"/>
        <v>101.31922573299977</v>
      </c>
    </row>
    <row r="69" spans="1:7" ht="15.6" x14ac:dyDescent="0.3">
      <c r="A69" s="9" t="s">
        <v>80</v>
      </c>
      <c r="B69" s="12" t="s">
        <v>73</v>
      </c>
      <c r="C69" s="13">
        <v>844889762.59000003</v>
      </c>
      <c r="D69" s="13">
        <v>4250133562.6399999</v>
      </c>
      <c r="E69" s="13">
        <v>1278239022.6400001</v>
      </c>
      <c r="F69" s="7">
        <f t="shared" si="0"/>
        <v>30.075267136922939</v>
      </c>
      <c r="G69" s="7">
        <f t="shared" si="1"/>
        <v>151.29062739754033</v>
      </c>
    </row>
    <row r="70" spans="1:7" ht="15.6" x14ac:dyDescent="0.3">
      <c r="A70" s="9" t="s">
        <v>116</v>
      </c>
      <c r="B70" s="12" t="s">
        <v>105</v>
      </c>
      <c r="C70" s="13">
        <v>175039570.12</v>
      </c>
      <c r="D70" s="13">
        <v>398052269.25999999</v>
      </c>
      <c r="E70" s="13">
        <v>133275634.61</v>
      </c>
      <c r="F70" s="7">
        <f t="shared" si="0"/>
        <v>33.481943177403906</v>
      </c>
      <c r="G70" s="7">
        <f t="shared" si="1"/>
        <v>76.140289032149497</v>
      </c>
    </row>
    <row r="71" spans="1:7" ht="15.6" x14ac:dyDescent="0.3">
      <c r="A71" s="10" t="s">
        <v>40</v>
      </c>
      <c r="B71" s="11" t="s">
        <v>133</v>
      </c>
      <c r="C71" s="5">
        <f>C72+C73+C74+C75</f>
        <v>360877616.14999998</v>
      </c>
      <c r="D71" s="5">
        <f>D72+D73+D74+D75</f>
        <v>3844892060.8899999</v>
      </c>
      <c r="E71" s="5">
        <f>E72+E73+E74+E75</f>
        <v>1218813039.9100001</v>
      </c>
      <c r="F71" s="6">
        <f t="shared" si="0"/>
        <v>31.699538520409703</v>
      </c>
      <c r="G71" s="6">
        <f t="shared" si="1"/>
        <v>337.73583768171324</v>
      </c>
    </row>
    <row r="72" spans="1:7" s="1" customFormat="1" ht="15.6" x14ac:dyDescent="0.3">
      <c r="A72" s="9" t="s">
        <v>38</v>
      </c>
      <c r="B72" s="12" t="s">
        <v>1</v>
      </c>
      <c r="C72" s="13">
        <v>273814022.72000003</v>
      </c>
      <c r="D72" s="13">
        <v>751840865.40999997</v>
      </c>
      <c r="E72" s="13">
        <v>320102925.82999998</v>
      </c>
      <c r="F72" s="7">
        <f t="shared" si="0"/>
        <v>42.575888137636525</v>
      </c>
      <c r="G72" s="7">
        <f t="shared" si="1"/>
        <v>116.90523467358523</v>
      </c>
    </row>
    <row r="73" spans="1:7" s="8" customFormat="1" ht="15.6" x14ac:dyDescent="0.3">
      <c r="A73" s="9" t="s">
        <v>114</v>
      </c>
      <c r="B73" s="12" t="s">
        <v>14</v>
      </c>
      <c r="C73" s="13">
        <v>23684515.949999999</v>
      </c>
      <c r="D73" s="13">
        <v>2842080910.48</v>
      </c>
      <c r="E73" s="13">
        <v>801393456.88</v>
      </c>
      <c r="F73" s="7">
        <f t="shared" si="0"/>
        <v>28.197418797083166</v>
      </c>
      <c r="G73" s="7">
        <f t="shared" si="1"/>
        <v>3383.6176283771592</v>
      </c>
    </row>
    <row r="74" spans="1:7" ht="15.6" x14ac:dyDescent="0.3">
      <c r="A74" s="9" t="s">
        <v>31</v>
      </c>
      <c r="B74" s="12" t="s">
        <v>27</v>
      </c>
      <c r="C74" s="13">
        <v>54886980.149999999</v>
      </c>
      <c r="D74" s="13">
        <v>226369564</v>
      </c>
      <c r="E74" s="13">
        <v>86773476.280000001</v>
      </c>
      <c r="F74" s="7">
        <f t="shared" si="0"/>
        <v>38.33266042779497</v>
      </c>
      <c r="G74" s="7">
        <f t="shared" ref="G74:G86" si="3">E74/C74*100</f>
        <v>158.09482693866153</v>
      </c>
    </row>
    <row r="75" spans="1:7" ht="16.8" customHeight="1" x14ac:dyDescent="0.3">
      <c r="A75" s="9" t="s">
        <v>144</v>
      </c>
      <c r="B75" s="12" t="s">
        <v>63</v>
      </c>
      <c r="C75" s="13">
        <v>8492097.3300000001</v>
      </c>
      <c r="D75" s="13">
        <v>24600721</v>
      </c>
      <c r="E75" s="13">
        <v>10543180.92</v>
      </c>
      <c r="F75" s="7">
        <f t="shared" si="0"/>
        <v>42.857202925068741</v>
      </c>
      <c r="G75" s="7">
        <f t="shared" si="3"/>
        <v>124.15285070690541</v>
      </c>
    </row>
    <row r="76" spans="1:7" ht="15.6" x14ac:dyDescent="0.3">
      <c r="A76" s="10" t="s">
        <v>101</v>
      </c>
      <c r="B76" s="11" t="s">
        <v>106</v>
      </c>
      <c r="C76" s="5">
        <f>C77+C78+C79</f>
        <v>57982185.689999998</v>
      </c>
      <c r="D76" s="5">
        <f>D77+D78+D79</f>
        <v>159492840</v>
      </c>
      <c r="E76" s="5">
        <f>E77+E78+E79</f>
        <v>75637275.310000002</v>
      </c>
      <c r="F76" s="6">
        <f t="shared" ref="F76:F86" si="4">E76/D76*100</f>
        <v>47.423618082165945</v>
      </c>
      <c r="G76" s="6">
        <f t="shared" si="3"/>
        <v>130.44916194500223</v>
      </c>
    </row>
    <row r="77" spans="1:7" s="1" customFormat="1" ht="15.6" x14ac:dyDescent="0.3">
      <c r="A77" s="9" t="s">
        <v>123</v>
      </c>
      <c r="B77" s="12" t="s">
        <v>119</v>
      </c>
      <c r="C77" s="13">
        <v>13783512.5</v>
      </c>
      <c r="D77" s="13">
        <v>37314462</v>
      </c>
      <c r="E77" s="13">
        <v>21649511.149999999</v>
      </c>
      <c r="F77" s="7">
        <f t="shared" si="4"/>
        <v>58.019089622677654</v>
      </c>
      <c r="G77" s="7">
        <f t="shared" si="3"/>
        <v>157.06817220936969</v>
      </c>
    </row>
    <row r="78" spans="1:7" s="8" customFormat="1" ht="15.6" x14ac:dyDescent="0.3">
      <c r="A78" s="9" t="s">
        <v>143</v>
      </c>
      <c r="B78" s="12" t="s">
        <v>137</v>
      </c>
      <c r="C78" s="13">
        <v>28708101.57</v>
      </c>
      <c r="D78" s="13">
        <v>82878733</v>
      </c>
      <c r="E78" s="13">
        <v>37477969.719999999</v>
      </c>
      <c r="F78" s="7">
        <f t="shared" si="4"/>
        <v>45.22024934913037</v>
      </c>
      <c r="G78" s="7">
        <f t="shared" si="3"/>
        <v>130.54840853414186</v>
      </c>
    </row>
    <row r="79" spans="1:7" ht="16.2" customHeight="1" x14ac:dyDescent="0.3">
      <c r="A79" s="9" t="s">
        <v>88</v>
      </c>
      <c r="B79" s="12" t="s">
        <v>19</v>
      </c>
      <c r="C79" s="13">
        <v>15490571.619999999</v>
      </c>
      <c r="D79" s="13">
        <v>39299645</v>
      </c>
      <c r="E79" s="13">
        <v>16509794.439999999</v>
      </c>
      <c r="F79" s="7">
        <f t="shared" si="4"/>
        <v>42.010034543569027</v>
      </c>
      <c r="G79" s="7">
        <f t="shared" si="3"/>
        <v>106.57963337314212</v>
      </c>
    </row>
    <row r="80" spans="1:7" ht="31.2" x14ac:dyDescent="0.3">
      <c r="A80" s="10" t="s">
        <v>158</v>
      </c>
      <c r="B80" s="11" t="s">
        <v>72</v>
      </c>
      <c r="C80" s="5">
        <f>C81</f>
        <v>139352214.59999999</v>
      </c>
      <c r="D80" s="5">
        <f>D81</f>
        <v>423765118.06999999</v>
      </c>
      <c r="E80" s="5">
        <f>E81</f>
        <v>116235519.5</v>
      </c>
      <c r="F80" s="6">
        <f t="shared" si="4"/>
        <v>27.429232502520307</v>
      </c>
      <c r="G80" s="6">
        <f t="shared" si="3"/>
        <v>83.411318459233158</v>
      </c>
    </row>
    <row r="81" spans="1:7" s="1" customFormat="1" ht="31.2" x14ac:dyDescent="0.3">
      <c r="A81" s="9" t="s">
        <v>159</v>
      </c>
      <c r="B81" s="12" t="s">
        <v>92</v>
      </c>
      <c r="C81" s="13">
        <v>139352214.59999999</v>
      </c>
      <c r="D81" s="13">
        <v>423765118.06999999</v>
      </c>
      <c r="E81" s="13">
        <v>116235519.5</v>
      </c>
      <c r="F81" s="7">
        <f t="shared" si="4"/>
        <v>27.429232502520307</v>
      </c>
      <c r="G81" s="7">
        <f t="shared" si="3"/>
        <v>83.411318459233158</v>
      </c>
    </row>
    <row r="82" spans="1:7" s="8" customFormat="1" ht="46.8" x14ac:dyDescent="0.3">
      <c r="A82" s="10" t="s">
        <v>154</v>
      </c>
      <c r="B82" s="11" t="s">
        <v>50</v>
      </c>
      <c r="C82" s="5">
        <f>C83+C84+C85</f>
        <v>0</v>
      </c>
      <c r="D82" s="5">
        <f>D83+D84+D85</f>
        <v>132819051.69</v>
      </c>
      <c r="E82" s="5">
        <f>E83+E84+E85</f>
        <v>0</v>
      </c>
      <c r="F82" s="6">
        <f t="shared" si="4"/>
        <v>0</v>
      </c>
      <c r="G82" s="6"/>
    </row>
    <row r="83" spans="1:7" s="1" customFormat="1" ht="46.8" x14ac:dyDescent="0.3">
      <c r="A83" s="9" t="s">
        <v>121</v>
      </c>
      <c r="B83" s="12" t="s">
        <v>62</v>
      </c>
      <c r="C83" s="13">
        <v>0</v>
      </c>
      <c r="D83" s="13">
        <v>0</v>
      </c>
      <c r="E83" s="13">
        <v>0</v>
      </c>
      <c r="F83" s="7"/>
      <c r="G83" s="7"/>
    </row>
    <row r="84" spans="1:7" s="8" customFormat="1" ht="15.6" x14ac:dyDescent="0.3">
      <c r="A84" s="9" t="s">
        <v>90</v>
      </c>
      <c r="B84" s="12" t="s">
        <v>76</v>
      </c>
      <c r="C84" s="13">
        <v>0</v>
      </c>
      <c r="D84" s="13">
        <v>121096787</v>
      </c>
      <c r="E84" s="13">
        <v>0</v>
      </c>
      <c r="F84" s="7">
        <f t="shared" si="4"/>
        <v>0</v>
      </c>
      <c r="G84" s="7"/>
    </row>
    <row r="85" spans="1:7" ht="15.6" x14ac:dyDescent="0.3">
      <c r="A85" s="9" t="s">
        <v>84</v>
      </c>
      <c r="B85" s="12" t="s">
        <v>97</v>
      </c>
      <c r="C85" s="13">
        <v>0</v>
      </c>
      <c r="D85" s="13">
        <v>11722264.689999999</v>
      </c>
      <c r="E85" s="13">
        <v>0</v>
      </c>
      <c r="F85" s="7">
        <f t="shared" si="4"/>
        <v>0</v>
      </c>
      <c r="G85" s="7"/>
    </row>
    <row r="86" spans="1:7" s="1" customFormat="1" ht="20.399999999999999" customHeight="1" x14ac:dyDescent="0.3">
      <c r="A86" s="21" t="s">
        <v>147</v>
      </c>
      <c r="B86" s="22"/>
      <c r="C86" s="19">
        <f>C7+C16+C19+C24+C35+C41+C46+C54+C58+C65+C71+C76+C80+C82</f>
        <v>30552614674.759998</v>
      </c>
      <c r="D86" s="19">
        <f>D7+D16+D19+D24+D35+D41+D46+D54+D58+D65+D71+D76+D80+D82</f>
        <v>84827120509.479996</v>
      </c>
      <c r="E86" s="19">
        <f>E7+E16+E19+E24+E35+E41+E46+E54+E58+E65+E71+E76+E80+E82</f>
        <v>36865769928.050003</v>
      </c>
      <c r="F86" s="20">
        <f t="shared" si="4"/>
        <v>43.459886067840777</v>
      </c>
      <c r="G86" s="20">
        <f t="shared" si="3"/>
        <v>120.66322414790052</v>
      </c>
    </row>
  </sheetData>
  <mergeCells count="12">
    <mergeCell ref="G4:G6"/>
    <mergeCell ref="A2:G2"/>
    <mergeCell ref="F4:F6"/>
    <mergeCell ref="D4:D6"/>
    <mergeCell ref="E4:E6"/>
    <mergeCell ref="C4:C6"/>
    <mergeCell ref="F3:G3"/>
    <mergeCell ref="A86:B86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2020-07-28T11:58:39Z</dcterms:modified>
</cp:coreProperties>
</file>